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3395" windowHeight="10545"/>
  </bookViews>
  <sheets>
    <sheet name="Foglio1" sheetId="1" r:id="rId1"/>
  </sheets>
  <definedNames>
    <definedName name="_xlnm.Print_Area" localSheetId="0">Foglio1!$A$1:$F$73</definedName>
  </definedNames>
  <calcPr calcId="145621"/>
</workbook>
</file>

<file path=xl/calcChain.xml><?xml version="1.0" encoding="utf-8"?>
<calcChain xmlns="http://schemas.openxmlformats.org/spreadsheetml/2006/main">
  <c r="D41" i="1"/>
  <c r="E41" s="1"/>
  <c r="F41" s="1"/>
  <c r="C25"/>
  <c r="B25" s="1"/>
  <c r="B24"/>
  <c r="C49"/>
  <c r="B49" s="1"/>
  <c r="B48"/>
  <c r="C73"/>
  <c r="B73" s="1"/>
  <c r="B72"/>
  <c r="B53"/>
  <c r="B29"/>
  <c r="E40"/>
  <c r="F40" s="1"/>
  <c r="E39"/>
  <c r="F39" s="1"/>
  <c r="E65"/>
  <c r="F65" s="1"/>
  <c r="E64"/>
  <c r="F64" s="1"/>
  <c r="E63"/>
  <c r="F63" s="1"/>
  <c r="E17"/>
  <c r="F17" s="1"/>
  <c r="E16"/>
  <c r="F16" s="1"/>
  <c r="E15"/>
  <c r="F15" s="1"/>
  <c r="F43" l="1"/>
  <c r="F44" s="1"/>
  <c r="F19"/>
  <c r="F20" s="1"/>
  <c r="F67"/>
  <c r="F68" s="1"/>
</calcChain>
</file>

<file path=xl/comments1.xml><?xml version="1.0" encoding="utf-8"?>
<comments xmlns="http://schemas.openxmlformats.org/spreadsheetml/2006/main">
  <authors>
    <author>User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 ID opera unica.
In relatà bisognerebbe affinare il calcolo, articolando l'importo nelle diverse ID_opere, con conseguente aumento del compenso professionale)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INTERPOLAZIONE LINEARE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 ID opera unica.
In relatà bisognerebbe affinare il calcolo, articolando l'importo nelle diverse ID_opere, con conseguente aumento del compenso professionale)</t>
        </r>
      </text>
    </comment>
    <comment ref="B7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 ID opera unica.
In relatà bisognerebbe affinare il calcolo, articolando l'importo nelle diverse ID_opere, con conseguente aumento del compenso professionale)</t>
        </r>
      </text>
    </comment>
  </commentList>
</comments>
</file>

<file path=xl/sharedStrings.xml><?xml version="1.0" encoding="utf-8"?>
<sst xmlns="http://schemas.openxmlformats.org/spreadsheetml/2006/main" count="84" uniqueCount="31">
  <si>
    <t>Oggetto</t>
  </si>
  <si>
    <t>ID_Opera</t>
  </si>
  <si>
    <t>QaI03</t>
  </si>
  <si>
    <t>QbI19</t>
  </si>
  <si>
    <t>QbI20</t>
  </si>
  <si>
    <t>Valore</t>
  </si>
  <si>
    <t>Valore residuo</t>
  </si>
  <si>
    <t>Parzializzaz.</t>
  </si>
  <si>
    <t>Importo lavori (V)</t>
  </si>
  <si>
    <t>Percentuale (P)</t>
  </si>
  <si>
    <t>Grado di complessità (G)</t>
  </si>
  <si>
    <t>Sigla</t>
  </si>
  <si>
    <t>Compenso comprensivo di spese</t>
  </si>
  <si>
    <t>Specificazione</t>
  </si>
  <si>
    <r>
      <t xml:space="preserve">Prestazioni parziali </t>
    </r>
    <r>
      <rPr>
        <sz val="11"/>
        <color theme="1"/>
        <rFont val="Calibri"/>
        <family val="2"/>
        <scheme val="minor"/>
      </rPr>
      <t>(Pp)</t>
    </r>
  </si>
  <si>
    <t>Supporto al RUP: accertamenti e verifiche preliminari</t>
  </si>
  <si>
    <t>Supporto al RUP: supervisione e coordinamento della progettazione preliminare</t>
  </si>
  <si>
    <t>Supporto al RUP: verifica della progettazione preliminare</t>
  </si>
  <si>
    <t>abc</t>
  </si>
  <si>
    <r>
      <rPr>
        <b/>
        <sz val="11"/>
        <color rgb="FF006600"/>
        <rFont val="Calibri"/>
        <family val="2"/>
        <scheme val="minor"/>
      </rPr>
      <t>E08</t>
    </r>
    <r>
      <rPr>
        <sz val="11"/>
        <color rgb="FF006600"/>
        <rFont val="Calibri"/>
        <family val="2"/>
        <scheme val="minor"/>
      </rPr>
      <t xml:space="preserve"> (ex Ic)</t>
    </r>
  </si>
  <si>
    <r>
      <t xml:space="preserve">Compenso comprensivo di spese </t>
    </r>
    <r>
      <rPr>
        <sz val="11"/>
        <color theme="1"/>
        <rFont val="Calibri"/>
        <family val="2"/>
        <scheme val="minor"/>
      </rPr>
      <t>(S)</t>
    </r>
  </si>
  <si>
    <t>V*P*G*Pp + S</t>
  </si>
  <si>
    <t>Spese (S)</t>
  </si>
  <si>
    <t>Totale compenso al lordo di ventuale riduzione</t>
  </si>
  <si>
    <t>1° classificato</t>
  </si>
  <si>
    <t>Importo indicativo PFTE</t>
  </si>
  <si>
    <r>
      <rPr>
        <b/>
        <sz val="11"/>
        <color theme="1"/>
        <rFont val="Calibri"/>
        <family val="2"/>
        <scheme val="minor"/>
      </rPr>
      <t>MONTEPREMI</t>
    </r>
    <r>
      <rPr>
        <sz val="11"/>
        <color theme="1"/>
        <rFont val="Calibri"/>
        <family val="2"/>
        <scheme val="minor"/>
      </rPr>
      <t xml:space="preserve"> (indicativo)</t>
    </r>
  </si>
  <si>
    <t>(QbI.01, 02, 06, 10, 11, 12, 15, 16)</t>
  </si>
  <si>
    <r>
      <t>valori variabili (</t>
    </r>
    <r>
      <rPr>
        <u/>
        <sz val="11"/>
        <color theme="1"/>
        <rFont val="Calibri"/>
        <family val="2"/>
        <scheme val="minor"/>
      </rPr>
      <t>modificabili</t>
    </r>
    <r>
      <rPr>
        <sz val="11"/>
        <color theme="1"/>
        <rFont val="Calibri"/>
        <family val="2"/>
        <scheme val="minor"/>
      </rPr>
      <t>)</t>
    </r>
  </si>
  <si>
    <t>Costruzione di nuova scuola infanzia e primaria</t>
  </si>
  <si>
    <t>per premi dal 2° al 5°</t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</si>
</sst>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0.00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66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vertical="top" wrapText="1"/>
    </xf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0" fillId="0" borderId="0" xfId="0" applyNumberFormat="1" applyBorder="1"/>
    <xf numFmtId="0" fontId="0" fillId="0" borderId="6" xfId="0" applyBorder="1"/>
    <xf numFmtId="4" fontId="0" fillId="0" borderId="0" xfId="0" applyNumberFormat="1" applyBorder="1" applyAlignment="1">
      <alignment horizontal="center" vertical="top" wrapText="1"/>
    </xf>
    <xf numFmtId="4" fontId="0" fillId="0" borderId="6" xfId="0" applyNumberFormat="1" applyBorder="1" applyAlignment="1">
      <alignment horizontal="center" vertical="top" wrapText="1"/>
    </xf>
    <xf numFmtId="4" fontId="0" fillId="0" borderId="9" xfId="0" applyNumberFormat="1" applyBorder="1" applyAlignment="1">
      <alignment horizontal="centerContinuous" vertical="top" wrapText="1"/>
    </xf>
    <xf numFmtId="4" fontId="0" fillId="0" borderId="10" xfId="0" applyNumberFormat="1" applyBorder="1" applyAlignment="1">
      <alignment horizontal="center" vertical="top" wrapText="1"/>
    </xf>
    <xf numFmtId="4" fontId="0" fillId="0" borderId="11" xfId="0" applyNumberFormat="1" applyBorder="1" applyAlignment="1">
      <alignment horizontal="center" vertical="top" wrapText="1"/>
    </xf>
    <xf numFmtId="4" fontId="0" fillId="0" borderId="7" xfId="0" applyNumberFormat="1" applyBorder="1" applyAlignment="1">
      <alignment horizontal="center" vertical="top" wrapText="1"/>
    </xf>
    <xf numFmtId="4" fontId="0" fillId="0" borderId="11" xfId="0" applyNumberFormat="1" applyBorder="1" applyAlignment="1">
      <alignment vertical="top" wrapText="1"/>
    </xf>
    <xf numFmtId="0" fontId="0" fillId="0" borderId="3" xfId="0" applyBorder="1" applyAlignment="1">
      <alignment horizontal="center"/>
    </xf>
    <xf numFmtId="4" fontId="1" fillId="0" borderId="8" xfId="0" applyNumberFormat="1" applyFont="1" applyBorder="1" applyAlignment="1">
      <alignment horizontal="centerContinuous" vertical="top" wrapText="1"/>
    </xf>
    <xf numFmtId="4" fontId="1" fillId="0" borderId="10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5" xfId="0" applyFill="1" applyBorder="1"/>
    <xf numFmtId="0" fontId="0" fillId="0" borderId="0" xfId="0" quotePrefix="1"/>
    <xf numFmtId="0" fontId="0" fillId="0" borderId="0" xfId="0" quotePrefix="1" applyBorder="1"/>
    <xf numFmtId="0" fontId="1" fillId="0" borderId="0" xfId="0" applyFont="1" applyBorder="1" applyAlignment="1">
      <alignment horizontal="right"/>
    </xf>
    <xf numFmtId="4" fontId="0" fillId="0" borderId="1" xfId="0" applyNumberFormat="1" applyBorder="1" applyAlignment="1">
      <alignment horizontal="center" vertical="top" wrapText="1"/>
    </xf>
    <xf numFmtId="0" fontId="0" fillId="3" borderId="0" xfId="0" quotePrefix="1" applyFill="1" applyBorder="1"/>
    <xf numFmtId="0" fontId="0" fillId="3" borderId="0" xfId="0" applyFill="1" applyBorder="1"/>
    <xf numFmtId="4" fontId="0" fillId="3" borderId="0" xfId="0" applyNumberFormat="1" applyFill="1" applyBorder="1"/>
    <xf numFmtId="0" fontId="0" fillId="3" borderId="0" xfId="0" applyFill="1"/>
    <xf numFmtId="164" fontId="7" fillId="2" borderId="0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/>
    <xf numFmtId="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" fontId="0" fillId="3" borderId="0" xfId="0" applyNumberFormat="1" applyFill="1"/>
    <xf numFmtId="4" fontId="10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164" fontId="0" fillId="0" borderId="1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showGridLines="0" tabSelected="1" zoomScale="117" zoomScaleNormal="117" workbookViewId="0">
      <selection activeCell="E11" sqref="E11"/>
    </sheetView>
  </sheetViews>
  <sheetFormatPr defaultRowHeight="15"/>
  <cols>
    <col min="1" max="1" width="23" customWidth="1"/>
    <col min="2" max="2" width="50.7109375" customWidth="1"/>
    <col min="3" max="3" width="12.7109375" customWidth="1"/>
    <col min="4" max="4" width="12.7109375" style="2" customWidth="1"/>
    <col min="5" max="5" width="12.7109375" customWidth="1"/>
    <col min="6" max="6" width="14.85546875" customWidth="1"/>
  </cols>
  <sheetData>
    <row r="1" spans="1:6">
      <c r="A1" s="30" t="s">
        <v>18</v>
      </c>
      <c r="B1" t="s">
        <v>28</v>
      </c>
    </row>
    <row r="3" spans="1:6" s="39" customFormat="1">
      <c r="D3" s="45"/>
    </row>
    <row r="5" spans="1:6">
      <c r="A5" s="4" t="s">
        <v>0</v>
      </c>
      <c r="B5" s="19" t="s">
        <v>29</v>
      </c>
      <c r="C5" s="5"/>
      <c r="D5" s="6"/>
      <c r="E5" s="5"/>
      <c r="F5" s="7"/>
    </row>
    <row r="6" spans="1:6">
      <c r="A6" s="8" t="s">
        <v>1</v>
      </c>
      <c r="B6" s="28" t="s">
        <v>19</v>
      </c>
      <c r="C6" s="9"/>
      <c r="D6" s="10"/>
      <c r="E6" s="9"/>
      <c r="F6" s="11"/>
    </row>
    <row r="7" spans="1:6" ht="18.75">
      <c r="A7" s="8" t="s">
        <v>8</v>
      </c>
      <c r="B7" s="40">
        <v>1000000</v>
      </c>
      <c r="C7" s="9"/>
      <c r="D7" s="10"/>
      <c r="E7" s="9"/>
      <c r="F7" s="11"/>
    </row>
    <row r="8" spans="1:6">
      <c r="A8" s="31" t="s">
        <v>9</v>
      </c>
      <c r="B8" s="29">
        <v>6.9809999999999997E-2</v>
      </c>
      <c r="F8" s="11"/>
    </row>
    <row r="9" spans="1:6">
      <c r="A9" s="8" t="s">
        <v>10</v>
      </c>
      <c r="B9" s="28">
        <v>0.95</v>
      </c>
      <c r="C9" s="9"/>
      <c r="D9" s="10"/>
      <c r="E9" s="9"/>
      <c r="F9" s="11"/>
    </row>
    <row r="10" spans="1:6">
      <c r="A10" s="8" t="s">
        <v>22</v>
      </c>
      <c r="B10" s="29">
        <v>0.25</v>
      </c>
      <c r="C10" s="9"/>
      <c r="D10" s="10"/>
      <c r="E10" s="9"/>
      <c r="F10" s="11"/>
    </row>
    <row r="11" spans="1:6" s="3" customFormat="1" ht="45">
      <c r="A11" s="20" t="s">
        <v>14</v>
      </c>
      <c r="B11" s="14"/>
      <c r="C11" s="14"/>
      <c r="D11" s="14"/>
      <c r="E11" s="14"/>
      <c r="F11" s="21" t="s">
        <v>20</v>
      </c>
    </row>
    <row r="12" spans="1:6" s="3" customFormat="1" ht="30">
      <c r="A12" s="15" t="s">
        <v>11</v>
      </c>
      <c r="B12" s="15" t="s">
        <v>13</v>
      </c>
      <c r="C12" s="15" t="s">
        <v>5</v>
      </c>
      <c r="D12" s="15" t="s">
        <v>7</v>
      </c>
      <c r="E12" s="15" t="s">
        <v>6</v>
      </c>
      <c r="F12" s="13"/>
    </row>
    <row r="13" spans="1:6" s="3" customFormat="1">
      <c r="A13" s="16"/>
      <c r="B13" s="18"/>
      <c r="C13" s="16"/>
      <c r="D13" s="16"/>
      <c r="E13" s="16"/>
      <c r="F13" s="17" t="s">
        <v>21</v>
      </c>
    </row>
    <row r="14" spans="1:6" s="3" customFormat="1">
      <c r="A14" s="12"/>
      <c r="C14" s="12"/>
      <c r="D14" s="12"/>
      <c r="E14" s="12"/>
      <c r="F14" s="13"/>
    </row>
    <row r="15" spans="1:6" s="26" customFormat="1">
      <c r="A15" s="22" t="s">
        <v>2</v>
      </c>
      <c r="B15" s="23" t="s">
        <v>15</v>
      </c>
      <c r="C15" s="24">
        <v>0.02</v>
      </c>
      <c r="D15" s="27">
        <v>1</v>
      </c>
      <c r="E15" s="24">
        <f>C15*D15</f>
        <v>0.02</v>
      </c>
      <c r="F15" s="25">
        <f>(B7*B8*B9*E15)*(1+B10)</f>
        <v>1657.9875000000002</v>
      </c>
    </row>
    <row r="16" spans="1:6" s="26" customFormat="1" ht="30">
      <c r="A16" s="22" t="s">
        <v>3</v>
      </c>
      <c r="B16" s="23" t="s">
        <v>16</v>
      </c>
      <c r="C16" s="24">
        <v>0.01</v>
      </c>
      <c r="D16" s="27">
        <v>1</v>
      </c>
      <c r="E16" s="24">
        <f>C16*D16</f>
        <v>0.01</v>
      </c>
      <c r="F16" s="25">
        <f>(B7*B8*B9*E16)*(1+B10)</f>
        <v>828.99375000000009</v>
      </c>
    </row>
    <row r="17" spans="1:18" s="26" customFormat="1" ht="30">
      <c r="A17" s="22" t="s">
        <v>4</v>
      </c>
      <c r="B17" s="23" t="s">
        <v>17</v>
      </c>
      <c r="C17" s="24">
        <v>0.06</v>
      </c>
      <c r="D17" s="41">
        <v>0.6</v>
      </c>
      <c r="E17" s="24">
        <f>C17*D17</f>
        <v>3.5999999999999997E-2</v>
      </c>
      <c r="F17" s="25">
        <f>(B7*B8*B9*E17)*(1+B10)</f>
        <v>2984.3775000000001</v>
      </c>
    </row>
    <row r="18" spans="1:18">
      <c r="A18" s="5"/>
      <c r="B18" s="9"/>
      <c r="C18" s="9"/>
      <c r="D18" s="10"/>
      <c r="E18" s="9"/>
      <c r="F18" s="9"/>
      <c r="R18" s="47"/>
    </row>
    <row r="19" spans="1:18">
      <c r="A19" s="9"/>
      <c r="B19" s="9"/>
      <c r="C19" s="9"/>
      <c r="D19" s="10"/>
      <c r="F19" s="48">
        <f>SUM(F14:F18)</f>
        <v>5471.3587500000003</v>
      </c>
      <c r="G19" s="32"/>
    </row>
    <row r="20" spans="1:18" ht="18.75">
      <c r="A20" s="9"/>
      <c r="B20" s="9"/>
      <c r="C20" s="9"/>
      <c r="D20" s="10"/>
      <c r="E20" s="34" t="s">
        <v>23</v>
      </c>
      <c r="F20" s="42">
        <f>IF(F19&lt;5000,5000,F19)</f>
        <v>5471.3587500000003</v>
      </c>
    </row>
    <row r="21" spans="1:18">
      <c r="A21" s="9"/>
      <c r="B21" s="9"/>
      <c r="C21" s="9"/>
      <c r="D21" s="10"/>
      <c r="E21" s="9"/>
      <c r="F21" s="9"/>
    </row>
    <row r="22" spans="1:18">
      <c r="A22" t="s">
        <v>26</v>
      </c>
    </row>
    <row r="23" spans="1:18">
      <c r="A23" t="s">
        <v>25</v>
      </c>
      <c r="B23" s="44">
        <v>17003.78</v>
      </c>
      <c r="C23" t="s">
        <v>27</v>
      </c>
    </row>
    <row r="24" spans="1:18">
      <c r="A24" t="s">
        <v>24</v>
      </c>
      <c r="B24" s="1">
        <f>B23*C24</f>
        <v>11902.645999999999</v>
      </c>
      <c r="C24" s="43">
        <v>0.7</v>
      </c>
    </row>
    <row r="25" spans="1:18">
      <c r="A25" t="s">
        <v>30</v>
      </c>
      <c r="B25" s="1">
        <f>(B23*C25)</f>
        <v>5101.134</v>
      </c>
      <c r="C25" s="43">
        <f>1-C24</f>
        <v>0.30000000000000004</v>
      </c>
    </row>
    <row r="26" spans="1:18">
      <c r="A26" s="33"/>
      <c r="B26" s="9"/>
      <c r="C26" s="9"/>
      <c r="D26" s="10"/>
      <c r="E26" s="9"/>
      <c r="F26" s="9"/>
    </row>
    <row r="27" spans="1:18" s="39" customFormat="1">
      <c r="A27" s="36"/>
      <c r="B27" s="37"/>
      <c r="C27" s="37"/>
      <c r="D27" s="38"/>
      <c r="E27" s="37"/>
      <c r="F27" s="37"/>
    </row>
    <row r="28" spans="1:18">
      <c r="A28" s="33"/>
      <c r="B28" s="9"/>
      <c r="C28" s="9"/>
      <c r="D28" s="10"/>
      <c r="E28" s="9"/>
      <c r="F28" s="9"/>
    </row>
    <row r="29" spans="1:18">
      <c r="A29" s="4" t="s">
        <v>0</v>
      </c>
      <c r="B29" s="19" t="str">
        <f>B5</f>
        <v>Costruzione di nuova scuola infanzia e primaria</v>
      </c>
      <c r="C29" s="5"/>
      <c r="D29" s="6"/>
      <c r="E29" s="5"/>
      <c r="F29" s="7"/>
    </row>
    <row r="30" spans="1:18">
      <c r="A30" s="8" t="s">
        <v>1</v>
      </c>
      <c r="B30" s="28" t="s">
        <v>19</v>
      </c>
      <c r="C30" s="9"/>
      <c r="D30" s="10"/>
      <c r="E30" s="9"/>
      <c r="F30" s="11"/>
    </row>
    <row r="31" spans="1:18" ht="18.75">
      <c r="A31" s="8" t="s">
        <v>8</v>
      </c>
      <c r="B31" s="40">
        <v>5000000</v>
      </c>
      <c r="C31" s="9"/>
      <c r="D31" s="10"/>
      <c r="E31" s="9"/>
      <c r="F31" s="11"/>
    </row>
    <row r="32" spans="1:18">
      <c r="A32" s="31" t="s">
        <v>9</v>
      </c>
      <c r="B32" s="29">
        <v>5.0909999999999997E-2</v>
      </c>
      <c r="F32" s="11"/>
    </row>
    <row r="33" spans="1:7">
      <c r="A33" s="8" t="s">
        <v>10</v>
      </c>
      <c r="B33" s="28">
        <v>0.95</v>
      </c>
      <c r="C33" s="9"/>
      <c r="D33" s="10"/>
      <c r="E33" s="9"/>
      <c r="F33" s="11"/>
    </row>
    <row r="34" spans="1:7">
      <c r="A34" s="8" t="s">
        <v>22</v>
      </c>
      <c r="B34" s="29">
        <v>0.22500000000000001</v>
      </c>
      <c r="C34" s="9"/>
      <c r="D34" s="10"/>
      <c r="E34" s="9"/>
      <c r="F34" s="11"/>
    </row>
    <row r="35" spans="1:7" s="3" customFormat="1" ht="45">
      <c r="A35" s="20" t="s">
        <v>14</v>
      </c>
      <c r="B35" s="14"/>
      <c r="C35" s="14"/>
      <c r="D35" s="14"/>
      <c r="E35" s="14"/>
      <c r="F35" s="21" t="s">
        <v>12</v>
      </c>
    </row>
    <row r="36" spans="1:7" s="3" customFormat="1" ht="30">
      <c r="A36" s="15" t="s">
        <v>11</v>
      </c>
      <c r="B36" s="15" t="s">
        <v>13</v>
      </c>
      <c r="C36" s="15" t="s">
        <v>5</v>
      </c>
      <c r="D36" s="15" t="s">
        <v>7</v>
      </c>
      <c r="E36" s="15" t="s">
        <v>6</v>
      </c>
      <c r="F36" s="13"/>
    </row>
    <row r="37" spans="1:7" s="3" customFormat="1">
      <c r="A37" s="16"/>
      <c r="B37" s="18"/>
      <c r="C37" s="16"/>
      <c r="D37" s="16"/>
      <c r="E37" s="16"/>
      <c r="F37" s="17" t="s">
        <v>21</v>
      </c>
    </row>
    <row r="38" spans="1:7" s="3" customFormat="1">
      <c r="A38" s="12"/>
      <c r="C38" s="12"/>
      <c r="D38" s="12"/>
      <c r="E38" s="12"/>
      <c r="F38" s="13"/>
    </row>
    <row r="39" spans="1:7" s="26" customFormat="1">
      <c r="A39" s="22" t="s">
        <v>2</v>
      </c>
      <c r="B39" s="23" t="s">
        <v>15</v>
      </c>
      <c r="C39" s="24">
        <v>0.02</v>
      </c>
      <c r="D39" s="27">
        <v>1</v>
      </c>
      <c r="E39" s="24">
        <f>C39*D39</f>
        <v>0.02</v>
      </c>
      <c r="F39" s="25">
        <f>(B31*B32*B33*E39)*(1+B34)</f>
        <v>5924.6512499999999</v>
      </c>
    </row>
    <row r="40" spans="1:7" s="26" customFormat="1" ht="30">
      <c r="A40" s="22" t="s">
        <v>3</v>
      </c>
      <c r="B40" s="23" t="s">
        <v>16</v>
      </c>
      <c r="C40" s="24">
        <v>0.01</v>
      </c>
      <c r="D40" s="27">
        <v>1</v>
      </c>
      <c r="E40" s="24">
        <f>C40*D40</f>
        <v>0.01</v>
      </c>
      <c r="F40" s="25">
        <f>(B31*B32*B33*E40)*(1+B34)</f>
        <v>2962.3256249999999</v>
      </c>
    </row>
    <row r="41" spans="1:7" s="26" customFormat="1" ht="30">
      <c r="A41" s="22" t="s">
        <v>4</v>
      </c>
      <c r="B41" s="23" t="s">
        <v>17</v>
      </c>
      <c r="C41" s="24">
        <v>0.06</v>
      </c>
      <c r="D41" s="46">
        <f>D17-((D17-D65)*(5000000-1000000))/(10000000-1000000)</f>
        <v>0.42222222222222222</v>
      </c>
      <c r="E41" s="35">
        <f>C41*D41</f>
        <v>2.5333333333333333E-2</v>
      </c>
      <c r="F41" s="25">
        <f>(B31*B32*B33*E41)*(1+B34)</f>
        <v>7504.5582499999991</v>
      </c>
    </row>
    <row r="42" spans="1:7">
      <c r="A42" s="5"/>
      <c r="B42" s="9"/>
      <c r="C42" s="9"/>
      <c r="D42" s="10"/>
      <c r="E42" s="9"/>
      <c r="F42" s="9"/>
    </row>
    <row r="43" spans="1:7">
      <c r="A43" s="9"/>
      <c r="B43" s="9"/>
      <c r="C43" s="9"/>
      <c r="D43" s="10"/>
      <c r="F43" s="48">
        <f>SUM(F38:F42)</f>
        <v>16391.535124999999</v>
      </c>
      <c r="G43" s="32"/>
    </row>
    <row r="44" spans="1:7" ht="18.75">
      <c r="A44" s="9"/>
      <c r="B44" s="9"/>
      <c r="C44" s="9"/>
      <c r="D44" s="10"/>
      <c r="E44" s="34" t="s">
        <v>23</v>
      </c>
      <c r="F44" s="42">
        <f>IF(F43&lt;5000,5000,F43)</f>
        <v>16391.535124999999</v>
      </c>
    </row>
    <row r="45" spans="1:7">
      <c r="A45" s="33"/>
      <c r="B45" s="9"/>
      <c r="C45" s="9"/>
      <c r="D45" s="10"/>
      <c r="E45" s="9"/>
      <c r="F45" s="9"/>
    </row>
    <row r="46" spans="1:7">
      <c r="A46" t="s">
        <v>26</v>
      </c>
    </row>
    <row r="47" spans="1:7">
      <c r="A47" t="s">
        <v>25</v>
      </c>
      <c r="B47" s="44">
        <v>60610.7</v>
      </c>
      <c r="C47" t="s">
        <v>27</v>
      </c>
    </row>
    <row r="48" spans="1:7">
      <c r="A48" t="s">
        <v>24</v>
      </c>
      <c r="B48" s="1">
        <f>B47*C48</f>
        <v>42427.49</v>
      </c>
      <c r="C48" s="43">
        <v>0.7</v>
      </c>
    </row>
    <row r="49" spans="1:6">
      <c r="A49" t="s">
        <v>30</v>
      </c>
      <c r="B49" s="1">
        <f>(B47*C49)</f>
        <v>18183.210000000003</v>
      </c>
      <c r="C49" s="43">
        <f>1-C48</f>
        <v>0.30000000000000004</v>
      </c>
    </row>
    <row r="50" spans="1:6">
      <c r="A50" s="33"/>
      <c r="B50" s="9"/>
      <c r="C50" s="9"/>
      <c r="D50" s="10"/>
      <c r="E50" s="9"/>
      <c r="F50" s="9"/>
    </row>
    <row r="51" spans="1:6" s="39" customFormat="1">
      <c r="A51" s="36"/>
      <c r="B51" s="37"/>
      <c r="C51" s="37"/>
      <c r="D51" s="38"/>
      <c r="E51" s="37"/>
      <c r="F51" s="37"/>
    </row>
    <row r="52" spans="1:6">
      <c r="A52" s="33"/>
      <c r="B52" s="9"/>
      <c r="C52" s="9"/>
      <c r="D52" s="10"/>
      <c r="E52" s="9"/>
      <c r="F52" s="9"/>
    </row>
    <row r="53" spans="1:6">
      <c r="A53" s="4" t="s">
        <v>0</v>
      </c>
      <c r="B53" s="19" t="str">
        <f>B5</f>
        <v>Costruzione di nuova scuola infanzia e primaria</v>
      </c>
      <c r="C53" s="5"/>
      <c r="D53" s="6"/>
      <c r="E53" s="5"/>
      <c r="F53" s="7"/>
    </row>
    <row r="54" spans="1:6">
      <c r="A54" s="8" t="s">
        <v>1</v>
      </c>
      <c r="B54" s="28" t="s">
        <v>19</v>
      </c>
      <c r="C54" s="9"/>
      <c r="D54" s="10"/>
      <c r="E54" s="9"/>
      <c r="F54" s="11"/>
    </row>
    <row r="55" spans="1:6" ht="18.75">
      <c r="A55" s="8" t="s">
        <v>8</v>
      </c>
      <c r="B55" s="40">
        <v>10000000</v>
      </c>
      <c r="C55" s="9"/>
      <c r="D55" s="10"/>
      <c r="E55" s="9"/>
      <c r="F55" s="11"/>
    </row>
    <row r="56" spans="1:6">
      <c r="A56" s="31" t="s">
        <v>9</v>
      </c>
      <c r="B56" s="29">
        <v>4.5850000000000002E-2</v>
      </c>
      <c r="F56" s="11"/>
    </row>
    <row r="57" spans="1:6">
      <c r="A57" s="8" t="s">
        <v>10</v>
      </c>
      <c r="B57" s="28">
        <v>0.95</v>
      </c>
      <c r="C57" s="9"/>
      <c r="D57" s="10"/>
      <c r="E57" s="9"/>
      <c r="F57" s="11"/>
    </row>
    <row r="58" spans="1:6">
      <c r="A58" s="8" t="s">
        <v>22</v>
      </c>
      <c r="B58" s="29">
        <v>0.1938</v>
      </c>
      <c r="C58" s="9"/>
      <c r="D58" s="10"/>
      <c r="E58" s="9"/>
      <c r="F58" s="11"/>
    </row>
    <row r="59" spans="1:6" s="3" customFormat="1" ht="45">
      <c r="A59" s="20" t="s">
        <v>14</v>
      </c>
      <c r="B59" s="14"/>
      <c r="C59" s="14"/>
      <c r="D59" s="14"/>
      <c r="E59" s="14"/>
      <c r="F59" s="21" t="s">
        <v>12</v>
      </c>
    </row>
    <row r="60" spans="1:6" s="3" customFormat="1" ht="30">
      <c r="A60" s="15" t="s">
        <v>11</v>
      </c>
      <c r="B60" s="15" t="s">
        <v>13</v>
      </c>
      <c r="C60" s="15" t="s">
        <v>5</v>
      </c>
      <c r="D60" s="15" t="s">
        <v>7</v>
      </c>
      <c r="E60" s="15" t="s">
        <v>6</v>
      </c>
      <c r="F60" s="13"/>
    </row>
    <row r="61" spans="1:6" s="3" customFormat="1">
      <c r="A61" s="16"/>
      <c r="B61" s="18"/>
      <c r="C61" s="16"/>
      <c r="D61" s="16"/>
      <c r="E61" s="16"/>
      <c r="F61" s="17" t="s">
        <v>21</v>
      </c>
    </row>
    <row r="62" spans="1:6" s="3" customFormat="1">
      <c r="A62" s="12"/>
      <c r="C62" s="12"/>
      <c r="D62" s="12"/>
      <c r="E62" s="12"/>
      <c r="F62" s="13"/>
    </row>
    <row r="63" spans="1:6" s="26" customFormat="1">
      <c r="A63" s="22" t="s">
        <v>2</v>
      </c>
      <c r="B63" s="23" t="s">
        <v>15</v>
      </c>
      <c r="C63" s="24">
        <v>0.02</v>
      </c>
      <c r="D63" s="27">
        <v>1</v>
      </c>
      <c r="E63" s="24">
        <f>C63*D63</f>
        <v>0.02</v>
      </c>
      <c r="F63" s="25">
        <f>(B55*B56*B57*E63)*(1+B58)</f>
        <v>10399.788699999999</v>
      </c>
    </row>
    <row r="64" spans="1:6" s="26" customFormat="1" ht="30">
      <c r="A64" s="22" t="s">
        <v>3</v>
      </c>
      <c r="B64" s="23" t="s">
        <v>16</v>
      </c>
      <c r="C64" s="24">
        <v>0.01</v>
      </c>
      <c r="D64" s="27">
        <v>1</v>
      </c>
      <c r="E64" s="24">
        <f>C64*D64</f>
        <v>0.01</v>
      </c>
      <c r="F64" s="25">
        <f>(B55*B56*B57*E64)*(1+B58)</f>
        <v>5199.8943499999996</v>
      </c>
    </row>
    <row r="65" spans="1:7" s="26" customFormat="1" ht="30">
      <c r="A65" s="22" t="s">
        <v>4</v>
      </c>
      <c r="B65" s="23" t="s">
        <v>17</v>
      </c>
      <c r="C65" s="24">
        <v>0.06</v>
      </c>
      <c r="D65" s="41">
        <v>0.2</v>
      </c>
      <c r="E65" s="24">
        <f>C65*D65</f>
        <v>1.2E-2</v>
      </c>
      <c r="F65" s="25">
        <f>(B55*B56*B57*E65)*(1+B58)</f>
        <v>6239.8732200000004</v>
      </c>
    </row>
    <row r="66" spans="1:7">
      <c r="A66" s="5"/>
      <c r="B66" s="9"/>
      <c r="C66" s="9"/>
      <c r="D66" s="10"/>
      <c r="E66" s="9"/>
      <c r="F66" s="9"/>
    </row>
    <row r="67" spans="1:7">
      <c r="A67" s="9"/>
      <c r="B67" s="9"/>
      <c r="C67" s="9"/>
      <c r="D67" s="10"/>
      <c r="F67" s="48">
        <f>SUM(F62:F66)</f>
        <v>21839.556270000001</v>
      </c>
      <c r="G67" s="32"/>
    </row>
    <row r="68" spans="1:7" ht="18.75">
      <c r="A68" s="9"/>
      <c r="B68" s="9"/>
      <c r="C68" s="9"/>
      <c r="D68" s="10"/>
      <c r="E68" s="34" t="s">
        <v>23</v>
      </c>
      <c r="F68" s="42">
        <f>IF(F67&lt;5000,5000,F67)</f>
        <v>21839.556270000001</v>
      </c>
    </row>
    <row r="69" spans="1:7">
      <c r="A69" s="9"/>
      <c r="B69" s="9"/>
      <c r="C69" s="9"/>
      <c r="D69" s="10"/>
      <c r="E69" s="9"/>
      <c r="F69" s="9"/>
    </row>
    <row r="70" spans="1:7">
      <c r="A70" t="s">
        <v>26</v>
      </c>
    </row>
    <row r="71" spans="1:7">
      <c r="A71" t="s">
        <v>25</v>
      </c>
      <c r="B71" s="44">
        <v>106475.97</v>
      </c>
      <c r="C71" t="s">
        <v>27</v>
      </c>
    </row>
    <row r="72" spans="1:7">
      <c r="A72" t="s">
        <v>24</v>
      </c>
      <c r="B72" s="1">
        <f>B71*C72</f>
        <v>74533.178999999989</v>
      </c>
      <c r="C72" s="43">
        <v>0.7</v>
      </c>
    </row>
    <row r="73" spans="1:7">
      <c r="A73" t="s">
        <v>30</v>
      </c>
      <c r="B73" s="1">
        <f>(B71*C73)</f>
        <v>31942.791000000005</v>
      </c>
      <c r="C73" s="43">
        <f>1-C72</f>
        <v>0.30000000000000004</v>
      </c>
    </row>
  </sheetData>
  <pageMargins left="0.31496062992125984" right="0.31496062992125984" top="0.35433070866141736" bottom="0.35433070866141736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2020-02-04T17:05:23Z</cp:lastPrinted>
  <dcterms:created xsi:type="dcterms:W3CDTF">2019-06-21T06:00:00Z</dcterms:created>
  <dcterms:modified xsi:type="dcterms:W3CDTF">2020-02-19T08:27:44Z</dcterms:modified>
</cp:coreProperties>
</file>